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KADEMI\Project File\"/>
    </mc:Choice>
  </mc:AlternateContent>
  <bookViews>
    <workbookView xWindow="0" yWindow="0" windowWidth="9660" windowHeight="7350" activeTab="1"/>
  </bookViews>
  <sheets>
    <sheet name="Hemat" sheetId="2" r:id="rId1"/>
    <sheet name="LAPKEU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7" l="1"/>
  <c r="E25" i="7"/>
  <c r="E27" i="7" s="1"/>
  <c r="H17" i="7"/>
  <c r="H11" i="7"/>
  <c r="H19" i="7" s="1"/>
  <c r="E11" i="7"/>
  <c r="B7" i="7"/>
  <c r="B34" i="7" s="1"/>
  <c r="B28" i="7"/>
  <c r="B32" i="7" s="1"/>
  <c r="H21" i="7" l="1"/>
  <c r="C5" i="2"/>
  <c r="B36" i="2" s="1"/>
  <c r="H27" i="7" l="1"/>
  <c r="E29" i="7" s="1"/>
  <c r="C37" i="2"/>
  <c r="E32" i="2"/>
  <c r="D9" i="2"/>
  <c r="E22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29" i="2"/>
  <c r="D27" i="2"/>
  <c r="D19" i="2"/>
  <c r="D22" i="2"/>
  <c r="D23" i="2"/>
  <c r="D32" i="2" s="1"/>
  <c r="C35" i="2" s="1"/>
  <c r="B37" i="2"/>
  <c r="F32" i="2" l="1"/>
  <c r="C36" i="2" l="1"/>
</calcChain>
</file>

<file path=xl/sharedStrings.xml><?xml version="1.0" encoding="utf-8"?>
<sst xmlns="http://schemas.openxmlformats.org/spreadsheetml/2006/main" count="121" uniqueCount="94">
  <si>
    <t>Telepon</t>
  </si>
  <si>
    <t>Listrik</t>
  </si>
  <si>
    <t>Odol, sabun dll</t>
  </si>
  <si>
    <t>Iuran Sampah</t>
  </si>
  <si>
    <t>Iuran RT</t>
  </si>
  <si>
    <t>Beli buku dan seminar</t>
  </si>
  <si>
    <t>Cicilan KPR</t>
  </si>
  <si>
    <t>Kesehatan (fitnes)</t>
  </si>
  <si>
    <t>Amal</t>
  </si>
  <si>
    <t>Baju Promo</t>
  </si>
  <si>
    <t>Barang barang</t>
  </si>
  <si>
    <t>Pajak Pribadi</t>
  </si>
  <si>
    <t>Pembantu</t>
  </si>
  <si>
    <t>PEMASUKAN</t>
  </si>
  <si>
    <t>SUAMI</t>
  </si>
  <si>
    <t>ISTRI</t>
  </si>
  <si>
    <t>PENGELUARAN</t>
  </si>
  <si>
    <t>RASIO</t>
  </si>
  <si>
    <t>NOMINAL</t>
  </si>
  <si>
    <t>Uraian</t>
  </si>
  <si>
    <t>Hemat</t>
  </si>
  <si>
    <t>Skor</t>
  </si>
  <si>
    <t>Prioritas</t>
  </si>
  <si>
    <t>Keterangan</t>
  </si>
  <si>
    <t>Penting Mendesak</t>
  </si>
  <si>
    <t>Penting Tidak Mendesak</t>
  </si>
  <si>
    <t>Tidak Penting Mendesak</t>
  </si>
  <si>
    <t>Tidak Penting Tidak Mendesak</t>
  </si>
  <si>
    <t>Kewajiban</t>
  </si>
  <si>
    <t>Jenis Pengeluaran</t>
  </si>
  <si>
    <t>Kebutuhan</t>
  </si>
  <si>
    <t>Keinginan</t>
  </si>
  <si>
    <t>6-10</t>
  </si>
  <si>
    <t>1-5</t>
  </si>
  <si>
    <t>Rencana</t>
  </si>
  <si>
    <t>Saat Ini</t>
  </si>
  <si>
    <t>Transportasi (bensin, parkir, grab)</t>
  </si>
  <si>
    <t>Surplus Saat Ini</t>
  </si>
  <si>
    <t>Rencana Surplus</t>
  </si>
  <si>
    <t>Kemampuan Cicilan</t>
  </si>
  <si>
    <t>Benchmark</t>
  </si>
  <si>
    <t>Rasio</t>
  </si>
  <si>
    <t>TOTAL</t>
  </si>
  <si>
    <t>Delivery 12 kali (25 RB)</t>
  </si>
  <si>
    <t>Nonton (50 rb x 2 x 2)</t>
  </si>
  <si>
    <t>Karaoke ( 2 kali per bln x 2 jam, @200 rb)</t>
  </si>
  <si>
    <t>Cuci Mobil ( 4 kali @50 rb)</t>
  </si>
  <si>
    <t>Pesawat (500 rb x 4 x 3)</t>
  </si>
  <si>
    <t>Ganti Oli ( 3 bln sekali @ 400 rb)</t>
  </si>
  <si>
    <t>Makan di Luar (300 rb x 4)</t>
  </si>
  <si>
    <t>Beli Makanan Rutin di Luar (13 rb)</t>
  </si>
  <si>
    <t>Penghasilan Tambahan</t>
  </si>
  <si>
    <t>ANTO SETIANTO</t>
  </si>
  <si>
    <t>ASET</t>
  </si>
  <si>
    <t>Aset Likuid</t>
  </si>
  <si>
    <t>Tabungan</t>
  </si>
  <si>
    <t>Deposito</t>
  </si>
  <si>
    <t>Aset Investasi</t>
  </si>
  <si>
    <t>Emas</t>
  </si>
  <si>
    <t>Reksadana</t>
  </si>
  <si>
    <t>Portofolio Saham</t>
  </si>
  <si>
    <t>Kemitraan Usaha</t>
  </si>
  <si>
    <t>Aset Penggunaan Pribadi</t>
  </si>
  <si>
    <t>Rumah</t>
  </si>
  <si>
    <t>Mobil</t>
  </si>
  <si>
    <t>Tabungan Haji</t>
  </si>
  <si>
    <t>Barang kepemilikan pribadi</t>
  </si>
  <si>
    <t>Kas Minimum</t>
  </si>
  <si>
    <t>Total Kas/Setara Kas</t>
  </si>
  <si>
    <t>Total Aset Investasi</t>
  </si>
  <si>
    <t>Total Aset pengg pribadi</t>
  </si>
  <si>
    <t>TOTAL ASET</t>
  </si>
  <si>
    <t>HUTANG &amp; KEKAYAAN BERSIH</t>
  </si>
  <si>
    <t>Hutang Jangka Pendek</t>
  </si>
  <si>
    <t>Kartu Kredit</t>
  </si>
  <si>
    <t>Hutang Jangka Panjang</t>
  </si>
  <si>
    <t>KPR</t>
  </si>
  <si>
    <t>Total Hutang Jk Panjang</t>
  </si>
  <si>
    <t>Total Hutang Jk Pendek</t>
  </si>
  <si>
    <t>Total Hutang</t>
  </si>
  <si>
    <t>NILAI KEKAYAAN BERSIH</t>
  </si>
  <si>
    <t>TOTAL HUTANG &amp; NILAI</t>
  </si>
  <si>
    <t>KEKAYAAN BERSIH</t>
  </si>
  <si>
    <t>Rp.</t>
  </si>
  <si>
    <t>BALANCE</t>
  </si>
  <si>
    <t>Tetap</t>
  </si>
  <si>
    <t>Tidak Tetap</t>
  </si>
  <si>
    <t>TOTAL PENGELUARAN</t>
  </si>
  <si>
    <t>SURPLUS/DEFISIT</t>
  </si>
  <si>
    <t>CATATAN ARUS KAS</t>
  </si>
  <si>
    <t>(Kemana Uang Dibelanjakan)</t>
  </si>
  <si>
    <t>Cicilan Kartu Kredit</t>
  </si>
  <si>
    <t xml:space="preserve">NERACA PER 31 DES 2017 </t>
  </si>
  <si>
    <t>(Dimana Anda  Sekarang?)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</si>
</sst>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41" fontId="0" fillId="0" borderId="0" xfId="1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1" fontId="0" fillId="2" borderId="1" xfId="1" applyFont="1" applyFill="1" applyBorder="1" applyAlignment="1">
      <alignment horizontal="center"/>
    </xf>
    <xf numFmtId="0" fontId="0" fillId="0" borderId="1" xfId="0" applyBorder="1"/>
    <xf numFmtId="41" fontId="0" fillId="0" borderId="1" xfId="1" applyFont="1" applyBorder="1" applyAlignment="1">
      <alignment horizontal="center"/>
    </xf>
    <xf numFmtId="41" fontId="0" fillId="0" borderId="1" xfId="1" applyFont="1" applyBorder="1"/>
    <xf numFmtId="0" fontId="0" fillId="0" borderId="0" xfId="0" applyBorder="1"/>
    <xf numFmtId="41" fontId="2" fillId="0" borderId="1" xfId="1" applyFont="1" applyBorder="1"/>
    <xf numFmtId="9" fontId="0" fillId="0" borderId="1" xfId="2" applyFont="1" applyBorder="1" applyAlignment="1">
      <alignment horizontal="center"/>
    </xf>
    <xf numFmtId="0" fontId="0" fillId="3" borderId="1" xfId="0" applyFill="1" applyBorder="1"/>
    <xf numFmtId="41" fontId="0" fillId="3" borderId="1" xfId="1" applyFont="1" applyFill="1" applyBorder="1" applyAlignment="1">
      <alignment horizontal="center"/>
    </xf>
    <xf numFmtId="0" fontId="3" fillId="3" borderId="0" xfId="0" applyFont="1" applyFill="1"/>
    <xf numFmtId="41" fontId="0" fillId="3" borderId="0" xfId="1" applyFont="1" applyFill="1" applyAlignment="1">
      <alignment horizontal="center"/>
    </xf>
    <xf numFmtId="0" fontId="0" fillId="3" borderId="0" xfId="0" applyFill="1"/>
    <xf numFmtId="41" fontId="0" fillId="0" borderId="0" xfId="1" applyFont="1" applyBorder="1" applyAlignment="1">
      <alignment horizontal="center"/>
    </xf>
    <xf numFmtId="41" fontId="3" fillId="0" borderId="0" xfId="1" applyFont="1" applyBorder="1" applyAlignment="1">
      <alignment horizontal="center"/>
    </xf>
    <xf numFmtId="0" fontId="0" fillId="0" borderId="1" xfId="0" applyFill="1" applyBorder="1"/>
    <xf numFmtId="16" fontId="0" fillId="0" borderId="1" xfId="0" quotePrefix="1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3" fillId="3" borderId="1" xfId="0" applyFont="1" applyFill="1" applyBorder="1"/>
    <xf numFmtId="9" fontId="0" fillId="0" borderId="1" xfId="0" applyNumberFormat="1" applyBorder="1" applyAlignment="1">
      <alignment horizontal="center"/>
    </xf>
    <xf numFmtId="0" fontId="3" fillId="0" borderId="2" xfId="0" applyFont="1" applyFill="1" applyBorder="1"/>
    <xf numFmtId="0" fontId="0" fillId="0" borderId="2" xfId="0" applyBorder="1"/>
    <xf numFmtId="41" fontId="0" fillId="0" borderId="0" xfId="1" applyFont="1" applyFill="1" applyBorder="1" applyAlignment="1">
      <alignment horizontal="center"/>
    </xf>
    <xf numFmtId="41" fontId="0" fillId="0" borderId="0" xfId="0" applyNumberFormat="1" applyBorder="1"/>
    <xf numFmtId="41" fontId="4" fillId="0" borderId="1" xfId="1" applyFont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/>
    <xf numFmtId="0" fontId="0" fillId="5" borderId="0" xfId="0" applyFill="1"/>
    <xf numFmtId="0" fontId="3" fillId="4" borderId="0" xfId="0" applyFont="1" applyFill="1"/>
    <xf numFmtId="41" fontId="0" fillId="4" borderId="0" xfId="1" applyFont="1" applyFill="1"/>
    <xf numFmtId="41" fontId="0" fillId="5" borderId="0" xfId="1" applyFont="1" applyFill="1"/>
    <xf numFmtId="0" fontId="3" fillId="5" borderId="0" xfId="0" applyFont="1" applyFill="1" applyBorder="1"/>
    <xf numFmtId="41" fontId="0" fillId="5" borderId="0" xfId="1" applyFont="1" applyFill="1" applyBorder="1"/>
    <xf numFmtId="0" fontId="5" fillId="5" borderId="1" xfId="0" applyFont="1" applyFill="1" applyBorder="1"/>
    <xf numFmtId="0" fontId="3" fillId="5" borderId="0" xfId="0" applyFont="1" applyFill="1"/>
    <xf numFmtId="0" fontId="0" fillId="5" borderId="0" xfId="0" applyFill="1" applyBorder="1"/>
    <xf numFmtId="41" fontId="3" fillId="5" borderId="1" xfId="1" applyFont="1" applyFill="1" applyBorder="1"/>
    <xf numFmtId="41" fontId="3" fillId="5" borderId="0" xfId="1" applyFont="1" applyFill="1"/>
    <xf numFmtId="0" fontId="5" fillId="2" borderId="0" xfId="0" applyFont="1" applyFill="1" applyBorder="1"/>
    <xf numFmtId="41" fontId="0" fillId="2" borderId="0" xfId="1" applyFont="1" applyFill="1" applyBorder="1"/>
    <xf numFmtId="0" fontId="5" fillId="2" borderId="0" xfId="0" applyFont="1" applyFill="1"/>
    <xf numFmtId="41" fontId="0" fillId="2" borderId="0" xfId="1" applyFont="1" applyFill="1"/>
    <xf numFmtId="0" fontId="3" fillId="2" borderId="1" xfId="0" applyFont="1" applyFill="1" applyBorder="1"/>
    <xf numFmtId="41" fontId="0" fillId="2" borderId="1" xfId="1" applyFont="1" applyFill="1" applyBorder="1"/>
    <xf numFmtId="0" fontId="0" fillId="2" borderId="0" xfId="0" applyFill="1"/>
    <xf numFmtId="41" fontId="3" fillId="2" borderId="0" xfId="1" applyFont="1" applyFill="1"/>
    <xf numFmtId="0" fontId="3" fillId="4" borderId="1" xfId="0" applyFont="1" applyFill="1" applyBorder="1"/>
    <xf numFmtId="41" fontId="0" fillId="4" borderId="1" xfId="1" applyFont="1" applyFill="1" applyBorder="1"/>
    <xf numFmtId="0" fontId="5" fillId="4" borderId="0" xfId="0" applyFont="1" applyFill="1"/>
    <xf numFmtId="41" fontId="3" fillId="4" borderId="0" xfId="1" applyFont="1" applyFill="1"/>
    <xf numFmtId="41" fontId="0" fillId="5" borderId="1" xfId="1" applyFont="1" applyFill="1" applyBorder="1" applyAlignment="1">
      <alignment horizontal="center"/>
    </xf>
    <xf numFmtId="0" fontId="3" fillId="6" borderId="0" xfId="0" applyFont="1" applyFill="1"/>
    <xf numFmtId="41" fontId="0" fillId="6" borderId="0" xfId="1" applyFont="1" applyFill="1" applyAlignment="1">
      <alignment horizontal="center"/>
    </xf>
    <xf numFmtId="41" fontId="3" fillId="5" borderId="0" xfId="1" applyFont="1" applyFill="1" applyBorder="1" applyAlignment="1">
      <alignment horizontal="center"/>
    </xf>
    <xf numFmtId="41" fontId="0" fillId="5" borderId="0" xfId="1" applyFont="1" applyFill="1" applyBorder="1" applyAlignment="1">
      <alignment horizontal="center"/>
    </xf>
    <xf numFmtId="41" fontId="3" fillId="5" borderId="1" xfId="1" applyFont="1" applyFill="1" applyBorder="1" applyAlignment="1">
      <alignment horizontal="center"/>
    </xf>
    <xf numFmtId="0" fontId="3" fillId="7" borderId="0" xfId="0" applyFont="1" applyFill="1"/>
    <xf numFmtId="41" fontId="0" fillId="7" borderId="0" xfId="1" applyFont="1" applyFill="1" applyAlignment="1">
      <alignment horizontal="center"/>
    </xf>
    <xf numFmtId="41" fontId="0" fillId="8" borderId="1" xfId="1" applyFont="1" applyFill="1" applyBorder="1" applyAlignment="1">
      <alignment horizontal="center"/>
    </xf>
    <xf numFmtId="41" fontId="4" fillId="8" borderId="1" xfId="1" applyFont="1" applyFill="1" applyBorder="1" applyAlignment="1">
      <alignment horizontal="center"/>
    </xf>
    <xf numFmtId="41" fontId="0" fillId="8" borderId="1" xfId="1" applyFont="1" applyFill="1" applyBorder="1"/>
    <xf numFmtId="0" fontId="4" fillId="5" borderId="1" xfId="0" applyFont="1" applyFill="1" applyBorder="1"/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A17" sqref="A17"/>
    </sheetView>
  </sheetViews>
  <sheetFormatPr defaultRowHeight="15" x14ac:dyDescent="0.25"/>
  <cols>
    <col min="1" max="1" width="37.28515625" bestFit="1" customWidth="1"/>
    <col min="2" max="2" width="15" style="1" customWidth="1"/>
    <col min="3" max="3" width="16.140625" style="1" bestFit="1" customWidth="1"/>
    <col min="4" max="6" width="11.5703125" bestFit="1" customWidth="1"/>
    <col min="8" max="8" width="30.5703125" customWidth="1"/>
    <col min="11" max="11" width="17.28515625" bestFit="1" customWidth="1"/>
    <col min="12" max="12" width="8.140625" customWidth="1"/>
  </cols>
  <sheetData>
    <row r="1" spans="1:12" x14ac:dyDescent="0.25">
      <c r="A1" s="13" t="s">
        <v>13</v>
      </c>
      <c r="B1" s="14"/>
      <c r="C1" s="14"/>
      <c r="H1" s="21" t="s">
        <v>23</v>
      </c>
      <c r="I1" s="11" t="s">
        <v>22</v>
      </c>
      <c r="K1" s="21" t="s">
        <v>29</v>
      </c>
      <c r="L1" s="11" t="s">
        <v>21</v>
      </c>
    </row>
    <row r="2" spans="1:12" x14ac:dyDescent="0.25">
      <c r="A2" s="5" t="s">
        <v>14</v>
      </c>
      <c r="B2" s="6"/>
      <c r="C2" s="6">
        <v>12000000</v>
      </c>
      <c r="H2" s="5" t="s">
        <v>24</v>
      </c>
      <c r="I2" s="5">
        <v>1</v>
      </c>
      <c r="K2" s="5" t="s">
        <v>28</v>
      </c>
      <c r="L2" s="5">
        <v>10</v>
      </c>
    </row>
    <row r="3" spans="1:12" x14ac:dyDescent="0.25">
      <c r="A3" s="5" t="s">
        <v>15</v>
      </c>
      <c r="B3" s="6"/>
      <c r="C3" s="6">
        <v>6000000</v>
      </c>
      <c r="H3" s="5" t="s">
        <v>25</v>
      </c>
      <c r="I3" s="5">
        <v>2</v>
      </c>
      <c r="K3" s="5" t="s">
        <v>30</v>
      </c>
      <c r="L3" s="19" t="s">
        <v>32</v>
      </c>
    </row>
    <row r="4" spans="1:12" x14ac:dyDescent="0.25">
      <c r="A4" s="5" t="s">
        <v>51</v>
      </c>
      <c r="B4" s="6"/>
      <c r="C4" s="27">
        <v>6000000</v>
      </c>
      <c r="H4" s="18" t="s">
        <v>26</v>
      </c>
      <c r="I4" s="5">
        <v>3</v>
      </c>
      <c r="K4" s="5" t="s">
        <v>31</v>
      </c>
      <c r="L4" s="20" t="s">
        <v>33</v>
      </c>
    </row>
    <row r="5" spans="1:12" x14ac:dyDescent="0.25">
      <c r="A5" s="8"/>
      <c r="B5" s="16"/>
      <c r="C5" s="17">
        <f>SUM(C2:C4)</f>
        <v>24000000</v>
      </c>
      <c r="H5" s="18" t="s">
        <v>27</v>
      </c>
      <c r="I5" s="5">
        <v>4</v>
      </c>
    </row>
    <row r="7" spans="1:12" x14ac:dyDescent="0.25">
      <c r="A7" s="13" t="s">
        <v>16</v>
      </c>
      <c r="B7" s="14"/>
      <c r="C7" s="14"/>
      <c r="D7" s="14"/>
      <c r="E7" s="14"/>
      <c r="F7" s="15"/>
    </row>
    <row r="8" spans="1:12" x14ac:dyDescent="0.25">
      <c r="A8" s="2" t="s">
        <v>19</v>
      </c>
      <c r="B8" s="4" t="s">
        <v>22</v>
      </c>
      <c r="C8" s="4" t="s">
        <v>21</v>
      </c>
      <c r="D8" s="4" t="s">
        <v>35</v>
      </c>
      <c r="E8" s="4" t="s">
        <v>34</v>
      </c>
      <c r="F8" s="3" t="s">
        <v>20</v>
      </c>
    </row>
    <row r="9" spans="1:12" x14ac:dyDescent="0.25">
      <c r="A9" s="5" t="s">
        <v>50</v>
      </c>
      <c r="B9" s="6">
        <v>1</v>
      </c>
      <c r="C9" s="6">
        <v>10</v>
      </c>
      <c r="D9" s="6">
        <f>20000*3*2*30</f>
        <v>3600000</v>
      </c>
      <c r="E9" s="6">
        <v>2880000</v>
      </c>
      <c r="F9" s="7">
        <f t="shared" ref="F9:F28" si="0">D9-E9</f>
        <v>720000</v>
      </c>
    </row>
    <row r="10" spans="1:12" x14ac:dyDescent="0.25">
      <c r="A10" s="5" t="s">
        <v>6</v>
      </c>
      <c r="B10" s="6">
        <v>1</v>
      </c>
      <c r="C10" s="6">
        <v>10</v>
      </c>
      <c r="D10" s="6">
        <v>2500000</v>
      </c>
      <c r="E10" s="6">
        <v>2500000</v>
      </c>
      <c r="F10" s="7">
        <f t="shared" si="0"/>
        <v>0</v>
      </c>
    </row>
    <row r="11" spans="1:12" x14ac:dyDescent="0.25">
      <c r="A11" s="5" t="s">
        <v>36</v>
      </c>
      <c r="B11" s="6">
        <v>1</v>
      </c>
      <c r="C11" s="6">
        <v>9</v>
      </c>
      <c r="D11" s="6">
        <v>1800000</v>
      </c>
      <c r="E11" s="6">
        <v>1800000</v>
      </c>
      <c r="F11" s="7">
        <f t="shared" si="0"/>
        <v>0</v>
      </c>
    </row>
    <row r="12" spans="1:12" x14ac:dyDescent="0.25">
      <c r="A12" s="5" t="s">
        <v>12</v>
      </c>
      <c r="B12" s="6">
        <v>1</v>
      </c>
      <c r="C12" s="6">
        <v>9</v>
      </c>
      <c r="D12" s="6">
        <v>1600000</v>
      </c>
      <c r="E12" s="6">
        <v>1600000</v>
      </c>
      <c r="F12" s="7">
        <f t="shared" si="0"/>
        <v>0</v>
      </c>
    </row>
    <row r="13" spans="1:12" x14ac:dyDescent="0.25">
      <c r="A13" s="5" t="s">
        <v>0</v>
      </c>
      <c r="B13" s="6">
        <v>1</v>
      </c>
      <c r="C13" s="6">
        <v>9</v>
      </c>
      <c r="D13" s="6">
        <v>1000000</v>
      </c>
      <c r="E13" s="6">
        <v>700000</v>
      </c>
      <c r="F13" s="7">
        <f t="shared" si="0"/>
        <v>300000</v>
      </c>
    </row>
    <row r="14" spans="1:12" x14ac:dyDescent="0.25">
      <c r="A14" s="5" t="s">
        <v>1</v>
      </c>
      <c r="B14" s="6">
        <v>1</v>
      </c>
      <c r="C14" s="6">
        <v>10</v>
      </c>
      <c r="D14" s="6">
        <v>1000000</v>
      </c>
      <c r="E14" s="6">
        <v>900000</v>
      </c>
      <c r="F14" s="7">
        <f t="shared" si="0"/>
        <v>100000</v>
      </c>
    </row>
    <row r="15" spans="1:12" x14ac:dyDescent="0.25">
      <c r="A15" s="5" t="s">
        <v>11</v>
      </c>
      <c r="B15" s="6">
        <v>1</v>
      </c>
      <c r="C15" s="6">
        <v>10</v>
      </c>
      <c r="D15" s="6">
        <v>550000</v>
      </c>
      <c r="E15" s="6">
        <v>550000</v>
      </c>
      <c r="F15" s="7">
        <f t="shared" si="0"/>
        <v>0</v>
      </c>
    </row>
    <row r="16" spans="1:12" x14ac:dyDescent="0.25">
      <c r="A16" s="5" t="s">
        <v>2</v>
      </c>
      <c r="B16" s="6">
        <v>1</v>
      </c>
      <c r="C16" s="6">
        <v>10</v>
      </c>
      <c r="D16" s="6">
        <v>400000</v>
      </c>
      <c r="E16" s="6">
        <v>400000</v>
      </c>
      <c r="F16" s="7">
        <f t="shared" si="0"/>
        <v>0</v>
      </c>
    </row>
    <row r="17" spans="1:9" x14ac:dyDescent="0.25">
      <c r="A17" s="5" t="s">
        <v>4</v>
      </c>
      <c r="B17" s="6">
        <v>1</v>
      </c>
      <c r="C17" s="6">
        <v>9</v>
      </c>
      <c r="D17" s="6">
        <v>100000</v>
      </c>
      <c r="E17" s="6">
        <v>100000</v>
      </c>
      <c r="F17" s="7">
        <f t="shared" si="0"/>
        <v>0</v>
      </c>
      <c r="H17" s="8"/>
      <c r="I17" s="8"/>
    </row>
    <row r="18" spans="1:9" x14ac:dyDescent="0.25">
      <c r="A18" s="5" t="s">
        <v>3</v>
      </c>
      <c r="B18" s="6">
        <v>1</v>
      </c>
      <c r="C18" s="6">
        <v>10</v>
      </c>
      <c r="D18" s="6">
        <v>50000</v>
      </c>
      <c r="E18" s="6">
        <v>50000</v>
      </c>
      <c r="F18" s="7">
        <f t="shared" si="0"/>
        <v>0</v>
      </c>
      <c r="H18" s="25"/>
      <c r="I18" s="26"/>
    </row>
    <row r="19" spans="1:9" x14ac:dyDescent="0.25">
      <c r="A19" s="5" t="s">
        <v>49</v>
      </c>
      <c r="B19" s="6">
        <v>2</v>
      </c>
      <c r="C19" s="6">
        <v>7</v>
      </c>
      <c r="D19" s="6">
        <f>300000*4</f>
        <v>1200000</v>
      </c>
      <c r="E19" s="6">
        <v>800000</v>
      </c>
      <c r="F19" s="7">
        <f t="shared" si="0"/>
        <v>400000</v>
      </c>
      <c r="H19" s="8"/>
      <c r="I19" s="8"/>
    </row>
    <row r="20" spans="1:9" x14ac:dyDescent="0.25">
      <c r="A20" s="5" t="s">
        <v>8</v>
      </c>
      <c r="B20" s="6">
        <v>2</v>
      </c>
      <c r="C20" s="6">
        <v>9</v>
      </c>
      <c r="D20" s="6">
        <v>500000</v>
      </c>
      <c r="E20" s="6">
        <v>500000</v>
      </c>
      <c r="F20" s="7">
        <f t="shared" si="0"/>
        <v>0</v>
      </c>
      <c r="H20" s="8"/>
      <c r="I20" s="26"/>
    </row>
    <row r="21" spans="1:9" x14ac:dyDescent="0.25">
      <c r="A21" s="5" t="s">
        <v>5</v>
      </c>
      <c r="B21" s="6">
        <v>2</v>
      </c>
      <c r="C21" s="6">
        <v>7</v>
      </c>
      <c r="D21" s="6">
        <v>500000</v>
      </c>
      <c r="E21" s="6">
        <v>200000</v>
      </c>
      <c r="F21" s="7">
        <f t="shared" si="0"/>
        <v>300000</v>
      </c>
      <c r="H21" s="25"/>
      <c r="I21" s="26"/>
    </row>
    <row r="22" spans="1:9" x14ac:dyDescent="0.25">
      <c r="A22" s="5" t="s">
        <v>47</v>
      </c>
      <c r="B22" s="6">
        <v>2</v>
      </c>
      <c r="C22" s="6">
        <v>7</v>
      </c>
      <c r="D22" s="6">
        <f>(500000*4*3)/12</f>
        <v>500000</v>
      </c>
      <c r="E22" s="6">
        <f>(1400000*3)/12</f>
        <v>350000</v>
      </c>
      <c r="F22" s="7">
        <f t="shared" si="0"/>
        <v>150000</v>
      </c>
      <c r="H22" s="8"/>
      <c r="I22" s="8"/>
    </row>
    <row r="23" spans="1:9" x14ac:dyDescent="0.25">
      <c r="A23" s="5" t="s">
        <v>43</v>
      </c>
      <c r="B23" s="6">
        <v>2</v>
      </c>
      <c r="C23" s="6">
        <v>8</v>
      </c>
      <c r="D23" s="6">
        <f>25000*12</f>
        <v>300000</v>
      </c>
      <c r="E23" s="6">
        <v>200000</v>
      </c>
      <c r="F23" s="7">
        <f t="shared" si="0"/>
        <v>100000</v>
      </c>
    </row>
    <row r="24" spans="1:9" x14ac:dyDescent="0.25">
      <c r="A24" s="5" t="s">
        <v>46</v>
      </c>
      <c r="B24" s="6">
        <v>2</v>
      </c>
      <c r="C24" s="6">
        <v>7</v>
      </c>
      <c r="D24" s="6">
        <v>200000</v>
      </c>
      <c r="E24" s="6">
        <v>100000</v>
      </c>
      <c r="F24" s="7">
        <f t="shared" si="0"/>
        <v>100000</v>
      </c>
    </row>
    <row r="25" spans="1:9" x14ac:dyDescent="0.25">
      <c r="A25" s="5" t="s">
        <v>44</v>
      </c>
      <c r="B25" s="6">
        <v>2</v>
      </c>
      <c r="C25" s="6">
        <v>6</v>
      </c>
      <c r="D25" s="6">
        <v>200000</v>
      </c>
      <c r="E25" s="6">
        <v>40000</v>
      </c>
      <c r="F25" s="7">
        <f t="shared" si="0"/>
        <v>160000</v>
      </c>
    </row>
    <row r="26" spans="1:9" x14ac:dyDescent="0.25">
      <c r="A26" s="5" t="s">
        <v>7</v>
      </c>
      <c r="B26" s="6">
        <v>2</v>
      </c>
      <c r="C26" s="6">
        <v>6</v>
      </c>
      <c r="D26" s="6">
        <v>200000</v>
      </c>
      <c r="E26" s="6">
        <v>0</v>
      </c>
      <c r="F26" s="7">
        <f t="shared" si="0"/>
        <v>200000</v>
      </c>
    </row>
    <row r="27" spans="1:9" x14ac:dyDescent="0.25">
      <c r="A27" s="5" t="s">
        <v>48</v>
      </c>
      <c r="B27" s="6">
        <v>2</v>
      </c>
      <c r="C27" s="6">
        <v>7</v>
      </c>
      <c r="D27" s="6">
        <f>400000*0.25</f>
        <v>100000</v>
      </c>
      <c r="E27" s="6">
        <v>100000</v>
      </c>
      <c r="F27" s="7">
        <f t="shared" si="0"/>
        <v>0</v>
      </c>
    </row>
    <row r="28" spans="1:9" x14ac:dyDescent="0.25">
      <c r="A28" s="5" t="s">
        <v>45</v>
      </c>
      <c r="B28" s="6">
        <v>4</v>
      </c>
      <c r="C28" s="6">
        <v>4</v>
      </c>
      <c r="D28" s="6">
        <v>800000</v>
      </c>
      <c r="E28" s="6">
        <v>15000</v>
      </c>
      <c r="F28" s="7">
        <f t="shared" si="0"/>
        <v>785000</v>
      </c>
    </row>
    <row r="29" spans="1:9" x14ac:dyDescent="0.25">
      <c r="A29" s="5" t="s">
        <v>9</v>
      </c>
      <c r="B29" s="6">
        <v>4</v>
      </c>
      <c r="C29" s="6">
        <v>1</v>
      </c>
      <c r="D29" s="6">
        <v>600000</v>
      </c>
      <c r="E29" s="6">
        <v>0</v>
      </c>
      <c r="F29" s="7">
        <f>D29-E29</f>
        <v>600000</v>
      </c>
    </row>
    <row r="30" spans="1:9" x14ac:dyDescent="0.25">
      <c r="A30" s="5" t="s">
        <v>10</v>
      </c>
      <c r="B30" s="6">
        <v>4</v>
      </c>
      <c r="C30" s="6">
        <v>1</v>
      </c>
      <c r="D30" s="6">
        <v>400000</v>
      </c>
      <c r="E30" s="6">
        <v>0</v>
      </c>
      <c r="F30" s="7">
        <f>D30-E30</f>
        <v>400000</v>
      </c>
    </row>
    <row r="31" spans="1:9" x14ac:dyDescent="0.25">
      <c r="A31" s="24"/>
      <c r="B31" s="16"/>
      <c r="C31" s="16"/>
      <c r="D31" s="6"/>
      <c r="E31" s="6"/>
      <c r="F31" s="7"/>
    </row>
    <row r="32" spans="1:9" x14ac:dyDescent="0.25">
      <c r="A32" s="23" t="s">
        <v>42</v>
      </c>
      <c r="D32" s="6">
        <f>SUM(D9:D30)</f>
        <v>18100000</v>
      </c>
      <c r="E32" s="6">
        <f>SUM(E9:E30)</f>
        <v>13785000</v>
      </c>
      <c r="F32" s="9">
        <f>SUM(F9:F30)</f>
        <v>4315000</v>
      </c>
    </row>
    <row r="34" spans="1:4" x14ac:dyDescent="0.25">
      <c r="A34" s="11" t="s">
        <v>17</v>
      </c>
      <c r="B34" s="12" t="s">
        <v>18</v>
      </c>
      <c r="C34" s="12" t="s">
        <v>41</v>
      </c>
      <c r="D34" s="11" t="s">
        <v>40</v>
      </c>
    </row>
    <row r="35" spans="1:4" x14ac:dyDescent="0.25">
      <c r="A35" s="5" t="s">
        <v>37</v>
      </c>
      <c r="B35" s="6">
        <v>0</v>
      </c>
      <c r="C35" s="10">
        <f>B35/D32</f>
        <v>0</v>
      </c>
      <c r="D35" s="10">
        <v>0.1</v>
      </c>
    </row>
    <row r="36" spans="1:4" x14ac:dyDescent="0.25">
      <c r="A36" s="5" t="s">
        <v>38</v>
      </c>
      <c r="B36" s="6">
        <f>C5-E32</f>
        <v>10215000</v>
      </c>
      <c r="C36" s="10">
        <f>B36/D32</f>
        <v>0.56436464088397786</v>
      </c>
      <c r="D36" s="10">
        <v>0.1</v>
      </c>
    </row>
    <row r="37" spans="1:4" x14ac:dyDescent="0.25">
      <c r="A37" s="18" t="s">
        <v>39</v>
      </c>
      <c r="B37" s="6">
        <f>D9</f>
        <v>3600000</v>
      </c>
      <c r="C37" s="10">
        <f>B37/C5</f>
        <v>0.15</v>
      </c>
      <c r="D37" s="22">
        <v>0.35</v>
      </c>
    </row>
  </sheetData>
  <sortState ref="A9:L30">
    <sortCondition ref="B9:B30"/>
    <sortCondition descending="1" ref="D9:D3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D32" sqref="D32"/>
    </sheetView>
  </sheetViews>
  <sheetFormatPr defaultRowHeight="15" x14ac:dyDescent="0.25"/>
  <cols>
    <col min="1" max="1" width="37.28515625" style="30" bestFit="1" customWidth="1"/>
    <col min="2" max="2" width="11.5703125" style="30" bestFit="1" customWidth="1"/>
    <col min="3" max="3" width="9.140625" style="30"/>
    <col min="4" max="4" width="26.85546875" style="30" customWidth="1"/>
    <col min="5" max="5" width="23.42578125" style="33" customWidth="1"/>
    <col min="6" max="6" width="6.28515625" style="30" customWidth="1"/>
    <col min="7" max="7" width="27.85546875" style="30" customWidth="1"/>
    <col min="8" max="8" width="25.85546875" style="33" customWidth="1"/>
    <col min="9" max="16384" width="9.140625" style="30"/>
  </cols>
  <sheetData>
    <row r="1" spans="1:8" x14ac:dyDescent="0.25">
      <c r="A1" s="37" t="s">
        <v>89</v>
      </c>
      <c r="D1" s="65" t="s">
        <v>52</v>
      </c>
      <c r="E1" s="65"/>
      <c r="F1" s="65"/>
      <c r="G1" s="65"/>
      <c r="H1" s="65"/>
    </row>
    <row r="2" spans="1:8" x14ac:dyDescent="0.25">
      <c r="A2" s="30" t="s">
        <v>90</v>
      </c>
      <c r="D2" s="66" t="s">
        <v>92</v>
      </c>
      <c r="E2" s="66"/>
      <c r="F2" s="66"/>
      <c r="G2" s="66"/>
      <c r="H2" s="66"/>
    </row>
    <row r="3" spans="1:8" x14ac:dyDescent="0.25">
      <c r="A3" s="54" t="s">
        <v>13</v>
      </c>
      <c r="B3" s="55"/>
      <c r="D3" s="66" t="s">
        <v>93</v>
      </c>
      <c r="E3" s="66"/>
      <c r="F3" s="66"/>
      <c r="G3" s="66"/>
      <c r="H3" s="66"/>
    </row>
    <row r="4" spans="1:8" x14ac:dyDescent="0.25">
      <c r="A4" s="28" t="s">
        <v>14</v>
      </c>
      <c r="B4" s="61">
        <v>12000000</v>
      </c>
    </row>
    <row r="5" spans="1:8" x14ac:dyDescent="0.25">
      <c r="A5" s="28" t="s">
        <v>15</v>
      </c>
      <c r="B5" s="61">
        <v>6000000</v>
      </c>
      <c r="D5" s="45" t="s">
        <v>53</v>
      </c>
      <c r="E5" s="46" t="s">
        <v>83</v>
      </c>
      <c r="G5" s="49" t="s">
        <v>72</v>
      </c>
      <c r="H5" s="50" t="s">
        <v>83</v>
      </c>
    </row>
    <row r="6" spans="1:8" x14ac:dyDescent="0.25">
      <c r="A6" s="28" t="s">
        <v>51</v>
      </c>
      <c r="B6" s="62">
        <v>6000000</v>
      </c>
      <c r="D6" s="34"/>
      <c r="E6" s="35"/>
      <c r="F6" s="38"/>
      <c r="G6" s="37"/>
    </row>
    <row r="7" spans="1:8" x14ac:dyDescent="0.25">
      <c r="A7" s="38"/>
      <c r="B7" s="56">
        <f>SUM(B4:B6)</f>
        <v>24000000</v>
      </c>
      <c r="D7" s="41" t="s">
        <v>54</v>
      </c>
      <c r="E7" s="42"/>
      <c r="G7" s="51" t="s">
        <v>73</v>
      </c>
      <c r="H7" s="32"/>
    </row>
    <row r="8" spans="1:8" x14ac:dyDescent="0.25">
      <c r="D8" s="28" t="s">
        <v>67</v>
      </c>
      <c r="E8" s="63">
        <v>2000000</v>
      </c>
      <c r="G8" s="28" t="s">
        <v>74</v>
      </c>
      <c r="H8" s="63">
        <v>0</v>
      </c>
    </row>
    <row r="9" spans="1:8" x14ac:dyDescent="0.25">
      <c r="A9" s="59" t="s">
        <v>16</v>
      </c>
      <c r="B9" s="60"/>
      <c r="D9" s="28" t="s">
        <v>55</v>
      </c>
      <c r="E9" s="63">
        <v>10000000</v>
      </c>
      <c r="G9" s="28"/>
      <c r="H9" s="63"/>
    </row>
    <row r="10" spans="1:8" x14ac:dyDescent="0.25">
      <c r="A10" s="36" t="s">
        <v>85</v>
      </c>
      <c r="B10" s="53"/>
      <c r="D10" s="28" t="s">
        <v>56</v>
      </c>
      <c r="E10" s="63">
        <v>25000000</v>
      </c>
      <c r="G10" s="28"/>
      <c r="H10" s="63"/>
    </row>
    <row r="11" spans="1:8" x14ac:dyDescent="0.25">
      <c r="A11" s="64" t="s">
        <v>91</v>
      </c>
      <c r="B11" s="53">
        <v>0</v>
      </c>
      <c r="D11" s="29" t="s">
        <v>68</v>
      </c>
      <c r="E11" s="39">
        <f>SUM(E8:E10)</f>
        <v>37000000</v>
      </c>
      <c r="G11" s="36" t="s">
        <v>78</v>
      </c>
      <c r="H11" s="39">
        <f>SUM(H8:H10)</f>
        <v>0</v>
      </c>
    </row>
    <row r="12" spans="1:8" x14ac:dyDescent="0.25">
      <c r="A12" s="28" t="s">
        <v>50</v>
      </c>
      <c r="B12" s="61">
        <v>2880000</v>
      </c>
    </row>
    <row r="13" spans="1:8" x14ac:dyDescent="0.25">
      <c r="A13" s="28" t="s">
        <v>6</v>
      </c>
      <c r="B13" s="61">
        <v>2500000</v>
      </c>
      <c r="D13" s="41" t="s">
        <v>57</v>
      </c>
      <c r="E13" s="42"/>
      <c r="G13" s="51" t="s">
        <v>75</v>
      </c>
      <c r="H13" s="32"/>
    </row>
    <row r="14" spans="1:8" x14ac:dyDescent="0.25">
      <c r="A14" s="28" t="s">
        <v>36</v>
      </c>
      <c r="B14" s="61">
        <v>1800000</v>
      </c>
      <c r="D14" s="28" t="s">
        <v>58</v>
      </c>
      <c r="E14" s="63">
        <v>5000000</v>
      </c>
      <c r="G14" s="28" t="s">
        <v>76</v>
      </c>
      <c r="H14" s="63">
        <v>150000000</v>
      </c>
    </row>
    <row r="15" spans="1:8" x14ac:dyDescent="0.25">
      <c r="A15" s="28" t="s">
        <v>12</v>
      </c>
      <c r="B15" s="61">
        <v>1600000</v>
      </c>
      <c r="D15" s="28" t="s">
        <v>59</v>
      </c>
      <c r="E15" s="63">
        <v>25000000</v>
      </c>
      <c r="G15" s="28"/>
      <c r="H15" s="63"/>
    </row>
    <row r="16" spans="1:8" x14ac:dyDescent="0.25">
      <c r="A16" s="28" t="s">
        <v>0</v>
      </c>
      <c r="B16" s="61">
        <v>700000</v>
      </c>
      <c r="D16" s="28" t="s">
        <v>60</v>
      </c>
      <c r="E16" s="63">
        <v>10000000</v>
      </c>
      <c r="G16" s="28"/>
      <c r="H16" s="63"/>
    </row>
    <row r="17" spans="1:8" x14ac:dyDescent="0.25">
      <c r="A17" s="28" t="s">
        <v>1</v>
      </c>
      <c r="B17" s="61">
        <v>900000</v>
      </c>
      <c r="D17" s="28" t="s">
        <v>61</v>
      </c>
      <c r="E17" s="63">
        <v>5000000</v>
      </c>
      <c r="G17" s="36" t="s">
        <v>77</v>
      </c>
      <c r="H17" s="39">
        <f>SUM(H14:H16)</f>
        <v>150000000</v>
      </c>
    </row>
    <row r="18" spans="1:8" x14ac:dyDescent="0.25">
      <c r="A18" s="28" t="s">
        <v>11</v>
      </c>
      <c r="B18" s="61">
        <v>550000</v>
      </c>
      <c r="D18" s="28" t="s">
        <v>65</v>
      </c>
      <c r="E18" s="63">
        <v>40000000</v>
      </c>
    </row>
    <row r="19" spans="1:8" x14ac:dyDescent="0.25">
      <c r="A19" s="28" t="s">
        <v>2</v>
      </c>
      <c r="B19" s="61">
        <v>400000</v>
      </c>
      <c r="D19" s="29" t="s">
        <v>69</v>
      </c>
      <c r="E19" s="39">
        <f>SUM(E14:E18)</f>
        <v>85000000</v>
      </c>
      <c r="G19" s="30" t="s">
        <v>79</v>
      </c>
      <c r="H19" s="33">
        <f>H17+H11</f>
        <v>150000000</v>
      </c>
    </row>
    <row r="20" spans="1:8" x14ac:dyDescent="0.25">
      <c r="A20" s="28" t="s">
        <v>4</v>
      </c>
      <c r="B20" s="61">
        <v>100000</v>
      </c>
    </row>
    <row r="21" spans="1:8" x14ac:dyDescent="0.25">
      <c r="A21" s="28" t="s">
        <v>3</v>
      </c>
      <c r="B21" s="61">
        <v>50000</v>
      </c>
      <c r="D21" s="43" t="s">
        <v>62</v>
      </c>
      <c r="E21" s="44"/>
      <c r="G21" s="37" t="s">
        <v>80</v>
      </c>
      <c r="H21" s="40">
        <f>E27-H19</f>
        <v>875000000</v>
      </c>
    </row>
    <row r="22" spans="1:8" x14ac:dyDescent="0.25">
      <c r="A22" s="28" t="s">
        <v>8</v>
      </c>
      <c r="B22" s="61">
        <v>500000</v>
      </c>
      <c r="D22" s="28" t="s">
        <v>63</v>
      </c>
      <c r="E22" s="63">
        <v>700000000</v>
      </c>
    </row>
    <row r="23" spans="1:8" x14ac:dyDescent="0.25">
      <c r="A23" s="28" t="s">
        <v>5</v>
      </c>
      <c r="B23" s="61">
        <v>200000</v>
      </c>
      <c r="D23" s="28" t="s">
        <v>64</v>
      </c>
      <c r="E23" s="63">
        <v>150000000</v>
      </c>
    </row>
    <row r="24" spans="1:8" x14ac:dyDescent="0.25">
      <c r="A24" s="28" t="s">
        <v>46</v>
      </c>
      <c r="B24" s="61">
        <v>100000</v>
      </c>
      <c r="D24" s="28" t="s">
        <v>66</v>
      </c>
      <c r="E24" s="63">
        <v>53000000</v>
      </c>
    </row>
    <row r="25" spans="1:8" x14ac:dyDescent="0.25">
      <c r="A25" s="28" t="s">
        <v>48</v>
      </c>
      <c r="B25" s="61">
        <v>100000</v>
      </c>
      <c r="D25" s="29" t="s">
        <v>70</v>
      </c>
      <c r="E25" s="39">
        <f>SUM(E22:E24)</f>
        <v>903000000</v>
      </c>
      <c r="G25" s="37"/>
    </row>
    <row r="26" spans="1:8" x14ac:dyDescent="0.25">
      <c r="A26" s="36" t="s">
        <v>86</v>
      </c>
      <c r="B26" s="61"/>
    </row>
    <row r="27" spans="1:8" x14ac:dyDescent="0.25">
      <c r="A27" s="28" t="s">
        <v>49</v>
      </c>
      <c r="B27" s="61">
        <v>800000</v>
      </c>
      <c r="D27" s="47" t="s">
        <v>71</v>
      </c>
      <c r="E27" s="48">
        <f>E25+E19+E11</f>
        <v>1025000000</v>
      </c>
      <c r="G27" s="31" t="s">
        <v>81</v>
      </c>
      <c r="H27" s="52">
        <f>H21+H19</f>
        <v>1025000000</v>
      </c>
    </row>
    <row r="28" spans="1:8" x14ac:dyDescent="0.25">
      <c r="A28" s="28" t="s">
        <v>47</v>
      </c>
      <c r="B28" s="61">
        <f>(1400000*3)/12</f>
        <v>350000</v>
      </c>
      <c r="G28" s="31" t="s">
        <v>82</v>
      </c>
    </row>
    <row r="29" spans="1:8" x14ac:dyDescent="0.25">
      <c r="A29" s="28" t="s">
        <v>43</v>
      </c>
      <c r="B29" s="61">
        <v>200000</v>
      </c>
      <c r="D29" s="30" t="s">
        <v>84</v>
      </c>
      <c r="E29" s="33">
        <f>E27-H27</f>
        <v>0</v>
      </c>
    </row>
    <row r="30" spans="1:8" x14ac:dyDescent="0.25">
      <c r="A30" s="28" t="s">
        <v>44</v>
      </c>
      <c r="B30" s="61">
        <v>40000</v>
      </c>
    </row>
    <row r="31" spans="1:8" x14ac:dyDescent="0.25">
      <c r="A31" s="28" t="s">
        <v>45</v>
      </c>
      <c r="B31" s="61">
        <v>15000</v>
      </c>
    </row>
    <row r="32" spans="1:8" x14ac:dyDescent="0.25">
      <c r="A32" s="29" t="s">
        <v>87</v>
      </c>
      <c r="B32" s="61">
        <f>SUM(B12:B31)</f>
        <v>13785000</v>
      </c>
      <c r="D32" s="37"/>
    </row>
    <row r="33" spans="1:2" x14ac:dyDescent="0.25">
      <c r="A33" s="34"/>
      <c r="B33" s="57"/>
    </row>
    <row r="34" spans="1:2" x14ac:dyDescent="0.25">
      <c r="A34" s="29" t="s">
        <v>88</v>
      </c>
      <c r="B34" s="58">
        <f>B7-B32</f>
        <v>10215000</v>
      </c>
    </row>
  </sheetData>
  <mergeCells count="3">
    <mergeCell ref="D1:H1"/>
    <mergeCell ref="D2:H2"/>
    <mergeCell ref="D3:H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Hemat</vt:lpstr>
      <vt:lpstr>LAPKEU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2018-02-22T00:01:50Z</dcterms:created>
  <dcterms:modified xsi:type="dcterms:W3CDTF">2018-02-27T03:25:37Z</dcterms:modified>
</cp:coreProperties>
</file>